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1430"/>
  </bookViews>
  <sheets>
    <sheet name="PRIHODI I PRIMICI - OSNIVAČ" sheetId="5" r:id="rId1"/>
    <sheet name="RASHODI I IZDACI - OSNIVAČ" sheetId="2" r:id="rId2"/>
    <sheet name="RASHODI I IZDACI - OSTALI IZVOR" sheetId="4" r:id="rId3"/>
    <sheet name="PRIHODI I PRIMICi - ostali izvo" sheetId="6" r:id="rId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D10" i="6" l="1"/>
  <c r="C10" i="6"/>
  <c r="E23" i="6"/>
  <c r="E11" i="6"/>
  <c r="F11" i="6" s="1"/>
  <c r="E13" i="6"/>
  <c r="E46" i="4"/>
  <c r="F10" i="6" l="1"/>
  <c r="E17" i="4"/>
  <c r="E54" i="2"/>
  <c r="E41" i="2"/>
  <c r="E19" i="6" l="1"/>
  <c r="F19" i="6" s="1"/>
  <c r="E11" i="4"/>
  <c r="E36" i="4"/>
  <c r="E24" i="4"/>
  <c r="E19" i="4"/>
  <c r="D10" i="4" l="1"/>
  <c r="C10" i="4"/>
  <c r="E44" i="4"/>
  <c r="F44" i="4" s="1"/>
  <c r="D10" i="2" l="1"/>
  <c r="C10" i="2"/>
  <c r="E39" i="2" l="1"/>
  <c r="F39" i="2" s="1"/>
  <c r="E31" i="6" l="1"/>
  <c r="F31" i="6" s="1"/>
  <c r="E26" i="6"/>
  <c r="F26" i="6" s="1"/>
  <c r="E21" i="6"/>
  <c r="E15" i="6"/>
  <c r="D10" i="5" l="1"/>
  <c r="C10" i="5"/>
  <c r="F23" i="6"/>
  <c r="F21" i="6"/>
  <c r="F15" i="6"/>
  <c r="F13" i="6"/>
  <c r="E11" i="5"/>
  <c r="F11" i="5" s="1"/>
  <c r="F10" i="5" s="1"/>
  <c r="E10" i="5" l="1"/>
  <c r="E30" i="4"/>
  <c r="F30" i="4" s="1"/>
  <c r="F24" i="4"/>
  <c r="F17" i="4"/>
  <c r="E53" i="4"/>
  <c r="F53" i="4" s="1"/>
  <c r="E51" i="4"/>
  <c r="F46" i="4"/>
  <c r="E42" i="4"/>
  <c r="F42" i="4" s="1"/>
  <c r="F36" i="4"/>
  <c r="F19" i="4"/>
  <c r="E15" i="4"/>
  <c r="E30" i="2"/>
  <c r="F54" i="2"/>
  <c r="E52" i="2"/>
  <c r="E50" i="2"/>
  <c r="F50" i="2" s="1"/>
  <c r="E48" i="2"/>
  <c r="F48" i="2" s="1"/>
  <c r="E23" i="2"/>
  <c r="F23" i="2" s="1"/>
  <c r="E18" i="2"/>
  <c r="F18" i="2" s="1"/>
  <c r="E16" i="2"/>
  <c r="F16" i="2" s="1"/>
  <c r="E14" i="2"/>
  <c r="F14" i="2" s="1"/>
  <c r="E11" i="2"/>
  <c r="F15" i="4" l="1"/>
  <c r="E10" i="4"/>
  <c r="F10" i="4" s="1"/>
  <c r="E10" i="2"/>
  <c r="F10" i="2"/>
  <c r="F11" i="4"/>
  <c r="F11" i="2"/>
  <c r="F30" i="2"/>
  <c r="F41" i="2"/>
  <c r="F52" i="2"/>
</calcChain>
</file>

<file path=xl/sharedStrings.xml><?xml version="1.0" encoding="utf-8"?>
<sst xmlns="http://schemas.openxmlformats.org/spreadsheetml/2006/main" count="172" uniqueCount="92">
  <si>
    <t>Račun prihoda / primitka</t>
  </si>
  <si>
    <t>Naziv računa</t>
  </si>
  <si>
    <t>Indeks</t>
  </si>
  <si>
    <t>Plaće (bruto)</t>
  </si>
  <si>
    <t>5=4/3*100</t>
  </si>
  <si>
    <t>Plaće za redovan rad</t>
  </si>
  <si>
    <t>Plaće za prekovremeni rad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</si>
  <si>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</si>
  <si>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</si>
  <si>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</si>
  <si>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</si>
  <si>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</si>
  <si>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Naknade za prijevoz,za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</si>
  <si>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</si>
  <si>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</si>
  <si>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</si>
  <si>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</si>
  <si>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</si>
  <si>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</si>
  <si>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djelovi za tekuće i investicijsko održavanje</t>
  </si>
  <si>
    <t>Sitan invetar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</si>
  <si>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</si>
  <si>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</si>
  <si>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</si>
  <si>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</si>
  <si>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</si>
  <si>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</si>
  <si>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</si>
  <si>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</si>
  <si>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</si>
  <si>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</si>
  <si>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</si>
  <si>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</si>
  <si>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</si>
  <si>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Pristojbe i naknade</t>
  </si>
  <si>
    <t>Ostali financijski rashodi</t>
  </si>
  <si>
    <t>Bankarske usluge i usluge platnog prometa</t>
  </si>
  <si>
    <t>Ostale naknade građanima i kućanstvima iz proračuna</t>
  </si>
  <si>
    <t>Naknade građanima i kućanstvima u naravi</t>
  </si>
  <si>
    <t>Građevinski objekti</t>
  </si>
  <si>
    <t>Poslovni objekti</t>
  </si>
  <si>
    <t>Postrojenja i oprema</t>
  </si>
  <si>
    <t>Uredska oprema i namješta</t>
  </si>
  <si>
    <t>Komunikacijska oprema</t>
  </si>
  <si>
    <t>Oprema za održavanje i zaštitu</t>
  </si>
  <si>
    <t>Uređaji, strojevi i oprema za ostale namjene</t>
  </si>
  <si>
    <t>Prijevozna sredstva</t>
  </si>
  <si>
    <t>Prijevozna sredstva u cestovnom prometu</t>
  </si>
  <si>
    <t>Knjige, umjetnička djela i ostale izložbene vrijednosti</t>
  </si>
  <si>
    <t>Knjige</t>
  </si>
  <si>
    <t xml:space="preserve">Ukupno klasa 3. + klasa 4 </t>
  </si>
  <si>
    <t>Usluge promidžbe i informiranja</t>
  </si>
  <si>
    <t>Plaće za Posebne uvijete rada</t>
  </si>
  <si>
    <t>Troškovi sudskih postupaka</t>
  </si>
  <si>
    <t xml:space="preserve"> </t>
  </si>
  <si>
    <t>UKUPNO PRIHODI I PRIMICI</t>
  </si>
  <si>
    <t>Prihodi od nadležnog proračuna za financiranje redovnih rashoda</t>
  </si>
  <si>
    <t>Prihodi za financiranje rashoda za nabavku nefinancijske imovine</t>
  </si>
  <si>
    <t>Tekuće pomoći od izvanproračunskog korisnika</t>
  </si>
  <si>
    <t>Pomoć proračunskim korisnicima iz proračuna koji im nije nadležan</t>
  </si>
  <si>
    <t>Ministarstvo obrazovanja</t>
  </si>
  <si>
    <t>Vukovarsko srijemska županija</t>
  </si>
  <si>
    <t>Pomoći temeljemprijenosa EU sredstava</t>
  </si>
  <si>
    <t>Prihodi po posebnim propisima</t>
  </si>
  <si>
    <t>Sufinanciranje cijena</t>
  </si>
  <si>
    <t>Prihodi od prodaje roba te pruženih usluga</t>
  </si>
  <si>
    <t>Prihodi od prodaje roba</t>
  </si>
  <si>
    <t>Donacije od pravnih i fizičkih osoba izvan općeg proračuna</t>
  </si>
  <si>
    <t>Donacije trgovačkih društava</t>
  </si>
  <si>
    <t>Višak prihoda ranijih godina</t>
  </si>
  <si>
    <t>Predsjednica Školskog odbora:                                                                                                 Jasna Mađarac</t>
  </si>
  <si>
    <t>OSNOVNA ŠKOLA MITNICA                                                                       FRUŠKOGORSKA 2, VUKOVAR</t>
  </si>
  <si>
    <t>OSNOVNA ŠKOLA MITNICA                                                                                            FRUŠKOGORSKA 2, VUKOVAR</t>
  </si>
  <si>
    <t>OSNOVNA ŠKOLA MITNICA                                                                                    FRUŠKOGORSKA 2, VUKOVAR</t>
  </si>
  <si>
    <t>Naknade troškova osobama izvan radnog odnosa</t>
  </si>
  <si>
    <t>Zgrade - Škole</t>
  </si>
  <si>
    <t>Članarine i norme</t>
  </si>
  <si>
    <t>Prihodi od zakupa i iznajmljivanja imovine</t>
  </si>
  <si>
    <t>Višak prihoda poslovanja 2023.g.</t>
  </si>
  <si>
    <t>IZVRŠENJE FINANCIJSKOG PLANA ZA 2024.GODINU</t>
  </si>
  <si>
    <t>Izvorni plan 2024.g.</t>
  </si>
  <si>
    <t>Tekući plan 2024.g.</t>
  </si>
  <si>
    <t>Ostvarenje / izvršenje 2024.</t>
  </si>
  <si>
    <t>Instrumenti, uređaji i strojevi</t>
  </si>
  <si>
    <t>Tekući plan 2024.g</t>
  </si>
  <si>
    <t>Ostvarenje / izvršenje 2023.g.</t>
  </si>
  <si>
    <t>Ostale naknade građanima, kućanstvima iz proračuna</t>
  </si>
  <si>
    <t>Pomoći romskoj djeci - plaćanje eskurzije</t>
  </si>
  <si>
    <t>KLASA: 400-02/25-01/1                                                                                       URBROJ:2196-1-6-25-01                                                                                                                          U Vukovaru, 18.veljače 2025.godine</t>
  </si>
  <si>
    <t>Sportska i glazbena oprema</t>
  </si>
  <si>
    <t>Pomoći proračunu iz drugih proračuna i izvanproračunskim korisnicima</t>
  </si>
  <si>
    <t>Tekuće pomoći proračunu iz drugih proračuna i izvanproračunskim korisnicima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</si>
</sst>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8" xfId="0" applyFont="1" applyBorder="1"/>
    <xf numFmtId="4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0" borderId="12" xfId="0" applyFont="1" applyBorder="1"/>
    <xf numFmtId="4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/>
    <xf numFmtId="4" fontId="2" fillId="0" borderId="15" xfId="0" applyNumberFormat="1" applyFont="1" applyBorder="1"/>
    <xf numFmtId="4" fontId="2" fillId="0" borderId="16" xfId="0" applyNumberFormat="1" applyFont="1" applyBorder="1"/>
    <xf numFmtId="0" fontId="2" fillId="0" borderId="17" xfId="0" applyFont="1" applyBorder="1"/>
    <xf numFmtId="4" fontId="2" fillId="0" borderId="18" xfId="0" applyNumberFormat="1" applyFont="1" applyBorder="1"/>
    <xf numFmtId="0" fontId="1" fillId="3" borderId="2" xfId="0" applyFont="1" applyFill="1" applyBorder="1"/>
    <xf numFmtId="0" fontId="1" fillId="3" borderId="3" xfId="0" applyFont="1" applyFill="1" applyBorder="1"/>
    <xf numFmtId="4" fontId="1" fillId="3" borderId="3" xfId="0" applyNumberFormat="1" applyFont="1" applyFill="1" applyBorder="1"/>
    <xf numFmtId="4" fontId="1" fillId="3" borderId="4" xfId="0" applyNumberFormat="1" applyFont="1" applyFill="1" applyBorder="1"/>
    <xf numFmtId="0" fontId="2" fillId="0" borderId="19" xfId="0" applyFont="1" applyBorder="1"/>
    <xf numFmtId="0" fontId="2" fillId="0" borderId="20" xfId="0" applyFont="1" applyBorder="1"/>
    <xf numFmtId="4" fontId="2" fillId="0" borderId="20" xfId="0" applyNumberFormat="1" applyFont="1" applyBorder="1"/>
    <xf numFmtId="4" fontId="2" fillId="0" borderId="21" xfId="0" applyNumberFormat="1" applyFont="1" applyBorder="1"/>
    <xf numFmtId="0" fontId="2" fillId="2" borderId="12" xfId="0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4" fontId="2" fillId="2" borderId="13" xfId="0" applyNumberFormat="1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4" fontId="2" fillId="2" borderId="15" xfId="0" applyNumberFormat="1" applyFont="1" applyFill="1" applyBorder="1"/>
    <xf numFmtId="4" fontId="2" fillId="2" borderId="16" xfId="0" applyNumberFormat="1" applyFont="1" applyFill="1" applyBorder="1"/>
    <xf numFmtId="0" fontId="2" fillId="2" borderId="17" xfId="0" applyFont="1" applyFill="1" applyBorder="1"/>
    <xf numFmtId="0" fontId="2" fillId="2" borderId="8" xfId="0" applyFont="1" applyFill="1" applyBorder="1"/>
    <xf numFmtId="4" fontId="2" fillId="2" borderId="8" xfId="0" applyNumberFormat="1" applyFont="1" applyFill="1" applyBorder="1"/>
    <xf numFmtId="4" fontId="2" fillId="2" borderId="18" xfId="0" applyNumberFormat="1" applyFont="1" applyFill="1" applyBorder="1"/>
    <xf numFmtId="0" fontId="2" fillId="0" borderId="22" xfId="0" applyFont="1" applyBorder="1"/>
    <xf numFmtId="0" fontId="2" fillId="0" borderId="23" xfId="0" applyFont="1" applyBorder="1"/>
    <xf numFmtId="4" fontId="2" fillId="0" borderId="23" xfId="0" applyNumberFormat="1" applyFont="1" applyBorder="1"/>
    <xf numFmtId="0" fontId="4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4" fontId="5" fillId="4" borderId="3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4" fontId="2" fillId="0" borderId="24" xfId="0" applyNumberFormat="1" applyFont="1" applyBorder="1"/>
    <xf numFmtId="0" fontId="1" fillId="3" borderId="3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 applyAlignment="1">
      <alignment horizontal="left" vertical="center" wrapText="1"/>
    </xf>
    <xf numFmtId="4" fontId="2" fillId="0" borderId="26" xfId="0" applyNumberFormat="1" applyFont="1" applyBorder="1"/>
    <xf numFmtId="4" fontId="2" fillId="0" borderId="27" xfId="0" applyNumberFormat="1" applyFont="1" applyBorder="1"/>
    <xf numFmtId="0" fontId="1" fillId="3" borderId="2" xfId="0" applyFont="1" applyFill="1" applyBorder="1" applyAlignment="1">
      <alignment horizontal="right" vertical="center"/>
    </xf>
    <xf numFmtId="4" fontId="1" fillId="3" borderId="3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20" xfId="0" applyNumberFormat="1" applyFont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2" borderId="0" xfId="0" applyFont="1" applyFill="1" applyBorder="1"/>
    <xf numFmtId="4" fontId="8" fillId="2" borderId="0" xfId="0" applyNumberFormat="1" applyFont="1" applyFill="1" applyBorder="1"/>
    <xf numFmtId="0" fontId="9" fillId="2" borderId="0" xfId="0" applyFont="1" applyFill="1" applyBorder="1"/>
    <xf numFmtId="4" fontId="9" fillId="2" borderId="0" xfId="0" applyNumberFormat="1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4" fontId="2" fillId="2" borderId="23" xfId="0" applyNumberFormat="1" applyFont="1" applyFill="1" applyBorder="1"/>
    <xf numFmtId="4" fontId="2" fillId="2" borderId="24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0" borderId="26" xfId="0" applyFont="1" applyBorder="1"/>
    <xf numFmtId="0" fontId="5" fillId="0" borderId="0" xfId="0" applyFont="1" applyAlignment="1">
      <alignment wrapText="1"/>
    </xf>
    <xf numFmtId="0" fontId="2" fillId="2" borderId="19" xfId="0" applyFont="1" applyFill="1" applyBorder="1"/>
    <xf numFmtId="0" fontId="2" fillId="2" borderId="20" xfId="0" applyFont="1" applyFill="1" applyBorder="1"/>
    <xf numFmtId="4" fontId="2" fillId="2" borderId="20" xfId="0" applyNumberFormat="1" applyFont="1" applyFill="1" applyBorder="1"/>
    <xf numFmtId="4" fontId="2" fillId="2" borderId="21" xfId="0" applyNumberFormat="1" applyFont="1" applyFill="1" applyBorder="1"/>
    <xf numFmtId="4" fontId="1" fillId="3" borderId="1" xfId="0" applyNumberFormat="1" applyFont="1" applyFill="1" applyBorder="1"/>
    <xf numFmtId="4" fontId="1" fillId="3" borderId="29" xfId="0" applyNumberFormat="1" applyFont="1" applyFill="1" applyBorder="1"/>
    <xf numFmtId="4" fontId="1" fillId="3" borderId="8" xfId="0" applyNumberFormat="1" applyFont="1" applyFill="1" applyBorder="1"/>
    <xf numFmtId="4" fontId="1" fillId="3" borderId="28" xfId="0" applyNumberFormat="1" applyFont="1" applyFill="1" applyBorder="1"/>
    <xf numFmtId="4" fontId="1" fillId="3" borderId="15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4" fontId="1" fillId="2" borderId="3" xfId="0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/>
    </xf>
    <xf numFmtId="3" fontId="1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3" fontId="1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16" sqref="A16:B19"/>
    </sheetView>
  </sheetViews>
  <sheetFormatPr defaultRowHeight="15" x14ac:dyDescent="0.25"/>
  <cols>
    <col min="1" max="1" width="9.7109375" customWidth="1"/>
    <col min="2" max="2" width="51.5703125" customWidth="1"/>
    <col min="3" max="6" width="15.7109375" customWidth="1"/>
  </cols>
  <sheetData>
    <row r="1" spans="1:6" x14ac:dyDescent="0.25">
      <c r="A1" t="s">
        <v>54</v>
      </c>
    </row>
    <row r="2" spans="1:6" x14ac:dyDescent="0.25">
      <c r="A2" s="91" t="s">
        <v>71</v>
      </c>
      <c r="B2" s="91"/>
    </row>
    <row r="3" spans="1:6" x14ac:dyDescent="0.25">
      <c r="A3" s="91"/>
      <c r="B3" s="91"/>
    </row>
    <row r="5" spans="1:6" x14ac:dyDescent="0.25">
      <c r="B5" s="90" t="s">
        <v>79</v>
      </c>
      <c r="C5" s="90"/>
      <c r="D5" s="90"/>
      <c r="E5" s="90"/>
    </row>
    <row r="6" spans="1:6" x14ac:dyDescent="0.25">
      <c r="B6" s="90"/>
      <c r="C6" s="90"/>
      <c r="D6" s="90"/>
      <c r="E6" s="90"/>
    </row>
    <row r="7" spans="1:6" ht="15.75" thickBot="1" x14ac:dyDescent="0.3"/>
    <row r="8" spans="1:6" ht="44.25" customHeight="1" thickBot="1" x14ac:dyDescent="0.3">
      <c r="A8" s="1" t="s">
        <v>0</v>
      </c>
      <c r="B8" s="2" t="s">
        <v>1</v>
      </c>
      <c r="C8" s="3" t="s">
        <v>80</v>
      </c>
      <c r="D8" s="3" t="s">
        <v>84</v>
      </c>
      <c r="E8" s="3" t="s">
        <v>85</v>
      </c>
      <c r="F8" s="4" t="s">
        <v>2</v>
      </c>
    </row>
    <row r="9" spans="1:6" ht="15.75" thickBot="1" x14ac:dyDescent="0.3">
      <c r="A9" s="5"/>
      <c r="B9" s="6">
        <v>1</v>
      </c>
      <c r="C9" s="6">
        <v>2</v>
      </c>
      <c r="D9" s="6">
        <v>3</v>
      </c>
      <c r="E9" s="6">
        <v>4</v>
      </c>
      <c r="F9" s="7" t="s">
        <v>4</v>
      </c>
    </row>
    <row r="10" spans="1:6" ht="20.100000000000001" customHeight="1" thickBot="1" x14ac:dyDescent="0.35">
      <c r="A10" s="47"/>
      <c r="B10" s="48" t="s">
        <v>55</v>
      </c>
      <c r="C10" s="49">
        <f>C11</f>
        <v>200000</v>
      </c>
      <c r="D10" s="49">
        <f t="shared" ref="D10:F10" si="0">D11</f>
        <v>251727.11</v>
      </c>
      <c r="E10" s="49">
        <f t="shared" si="0"/>
        <v>250386.91999999998</v>
      </c>
      <c r="F10" s="49">
        <f t="shared" si="0"/>
        <v>99.467602039367151</v>
      </c>
    </row>
    <row r="11" spans="1:6" ht="30.75" customHeight="1" thickBot="1" x14ac:dyDescent="0.3">
      <c r="A11" s="24">
        <v>671</v>
      </c>
      <c r="B11" s="52" t="s">
        <v>56</v>
      </c>
      <c r="C11" s="26">
        <v>200000</v>
      </c>
      <c r="D11" s="26">
        <v>251727.11</v>
      </c>
      <c r="E11" s="26">
        <f>E12+E13</f>
        <v>250386.91999999998</v>
      </c>
      <c r="F11" s="27">
        <f>E11/D11*100</f>
        <v>99.467602039367151</v>
      </c>
    </row>
    <row r="12" spans="1:6" ht="30.75" customHeight="1" x14ac:dyDescent="0.25">
      <c r="A12" s="12">
        <v>6711</v>
      </c>
      <c r="B12" s="53" t="s">
        <v>56</v>
      </c>
      <c r="C12" s="14"/>
      <c r="D12" s="14"/>
      <c r="E12" s="14">
        <v>242213.56</v>
      </c>
      <c r="F12" s="15"/>
    </row>
    <row r="13" spans="1:6" ht="30.75" customHeight="1" thickBot="1" x14ac:dyDescent="0.3">
      <c r="A13" s="54">
        <v>6712</v>
      </c>
      <c r="B13" s="55" t="s">
        <v>57</v>
      </c>
      <c r="C13" s="56"/>
      <c r="D13" s="56"/>
      <c r="E13" s="56">
        <v>8173.36</v>
      </c>
      <c r="F13" s="57"/>
    </row>
    <row r="16" spans="1:6" ht="15" customHeight="1" x14ac:dyDescent="0.25">
      <c r="A16" s="92" t="s">
        <v>88</v>
      </c>
      <c r="B16" s="93"/>
      <c r="D16" s="94" t="s">
        <v>70</v>
      </c>
      <c r="E16" s="95"/>
      <c r="F16" s="95"/>
    </row>
    <row r="17" spans="1:6" x14ac:dyDescent="0.25">
      <c r="A17" s="93"/>
      <c r="B17" s="93"/>
      <c r="D17" s="95"/>
      <c r="E17" s="95"/>
      <c r="F17" s="95"/>
    </row>
    <row r="18" spans="1:6" x14ac:dyDescent="0.25">
      <c r="A18" s="93"/>
      <c r="B18" s="93"/>
      <c r="D18" s="95"/>
      <c r="E18" s="95"/>
      <c r="F18" s="95"/>
    </row>
    <row r="19" spans="1:6" x14ac:dyDescent="0.25">
      <c r="A19" s="93"/>
      <c r="B19" s="93"/>
      <c r="D19" s="95"/>
      <c r="E19" s="95"/>
      <c r="F19" s="95"/>
    </row>
  </sheetData>
  <mergeCells count="4">
    <mergeCell ref="B5:E6"/>
    <mergeCell ref="A2:B3"/>
    <mergeCell ref="A16:B19"/>
    <mergeCell ref="D16:F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5"/>
  <sheetViews>
    <sheetView topLeftCell="A49" workbookViewId="0">
      <selection activeCell="A62" sqref="A62:B65"/>
    </sheetView>
  </sheetViews>
  <sheetFormatPr defaultRowHeight="15" x14ac:dyDescent="0.25"/>
  <cols>
    <col min="1" max="1" width="9.7109375" customWidth="1"/>
    <col min="2" max="2" width="51.5703125" customWidth="1"/>
    <col min="3" max="6" width="15.7109375" customWidth="1"/>
  </cols>
  <sheetData>
    <row r="2" spans="1:6" x14ac:dyDescent="0.25">
      <c r="A2" s="91" t="s">
        <v>72</v>
      </c>
      <c r="B2" s="91"/>
    </row>
    <row r="3" spans="1:6" x14ac:dyDescent="0.25">
      <c r="A3" s="91"/>
      <c r="B3" s="91"/>
    </row>
    <row r="4" spans="1:6" ht="15.75" x14ac:dyDescent="0.25">
      <c r="A4" s="77"/>
      <c r="B4" s="77"/>
    </row>
    <row r="5" spans="1:6" x14ac:dyDescent="0.25">
      <c r="B5" s="90" t="s">
        <v>79</v>
      </c>
      <c r="C5" s="90"/>
      <c r="D5" s="90"/>
      <c r="E5" s="90"/>
    </row>
    <row r="6" spans="1:6" x14ac:dyDescent="0.25">
      <c r="B6" s="90"/>
      <c r="C6" s="90"/>
      <c r="D6" s="90"/>
      <c r="E6" s="90"/>
    </row>
    <row r="7" spans="1:6" ht="15.75" thickBot="1" x14ac:dyDescent="0.3"/>
    <row r="8" spans="1:6" ht="44.25" customHeight="1" thickBot="1" x14ac:dyDescent="0.3">
      <c r="A8" s="1" t="s">
        <v>0</v>
      </c>
      <c r="B8" s="2" t="s">
        <v>1</v>
      </c>
      <c r="C8" s="3" t="s">
        <v>80</v>
      </c>
      <c r="D8" s="3" t="s">
        <v>81</v>
      </c>
      <c r="E8" s="3" t="s">
        <v>82</v>
      </c>
      <c r="F8" s="4" t="s">
        <v>2</v>
      </c>
    </row>
    <row r="9" spans="1:6" ht="15.75" thickBot="1" x14ac:dyDescent="0.3">
      <c r="A9" s="5"/>
      <c r="B9" s="6">
        <v>1</v>
      </c>
      <c r="C9" s="6">
        <v>2</v>
      </c>
      <c r="D9" s="6">
        <v>3</v>
      </c>
      <c r="E9" s="6">
        <v>4</v>
      </c>
      <c r="F9" s="7" t="s">
        <v>4</v>
      </c>
    </row>
    <row r="10" spans="1:6" ht="20.100000000000001" customHeight="1" thickBot="1" x14ac:dyDescent="0.35">
      <c r="A10" s="47"/>
      <c r="B10" s="48" t="s">
        <v>50</v>
      </c>
      <c r="C10" s="49">
        <f>C11+C14+C16+C18+C23+C30+C32+C39+C41+C48+C50+C52+C54</f>
        <v>196500</v>
      </c>
      <c r="D10" s="49">
        <f t="shared" ref="D10" si="0">D11+D14+D16+D18+D23+D30+D32+D39+D41+D48+D50+D52+D54</f>
        <v>251272.3</v>
      </c>
      <c r="E10" s="49">
        <f>E11+E14+E16+E18+E23+E30+E39+E41+E48+E50+E52+E54</f>
        <v>250386.91999999998</v>
      </c>
      <c r="F10" s="49">
        <f>E10/D10*100</f>
        <v>99.647641224281386</v>
      </c>
    </row>
    <row r="11" spans="1:6" ht="20.100000000000001" customHeight="1" thickBot="1" x14ac:dyDescent="0.3">
      <c r="A11" s="24">
        <v>311</v>
      </c>
      <c r="B11" s="25" t="s">
        <v>3</v>
      </c>
      <c r="C11" s="26">
        <v>68000</v>
      </c>
      <c r="D11" s="26">
        <v>87800</v>
      </c>
      <c r="E11" s="26">
        <f>E12+E13</f>
        <v>87625.760000000009</v>
      </c>
      <c r="F11" s="27">
        <f>E11/D11*100</f>
        <v>99.80154897494306</v>
      </c>
    </row>
    <row r="12" spans="1:6" ht="20.100000000000001" customHeight="1" x14ac:dyDescent="0.25">
      <c r="A12" s="12">
        <v>3111</v>
      </c>
      <c r="B12" s="13" t="s">
        <v>5</v>
      </c>
      <c r="C12" s="14"/>
      <c r="D12" s="14"/>
      <c r="E12" s="14">
        <v>86763.63</v>
      </c>
      <c r="F12" s="15"/>
    </row>
    <row r="13" spans="1:6" ht="20.100000000000001" customHeight="1" thickBot="1" x14ac:dyDescent="0.3">
      <c r="A13" s="18">
        <v>3113</v>
      </c>
      <c r="B13" s="19" t="s">
        <v>6</v>
      </c>
      <c r="C13" s="20"/>
      <c r="D13" s="20"/>
      <c r="E13" s="20">
        <v>862.13</v>
      </c>
      <c r="F13" s="21"/>
    </row>
    <row r="14" spans="1:6" ht="20.100000000000001" customHeight="1" thickBot="1" x14ac:dyDescent="0.3">
      <c r="A14" s="24">
        <v>312</v>
      </c>
      <c r="B14" s="25" t="s">
        <v>7</v>
      </c>
      <c r="C14" s="26">
        <v>5600</v>
      </c>
      <c r="D14" s="26">
        <v>5721</v>
      </c>
      <c r="E14" s="26">
        <f>E15</f>
        <v>5420.72</v>
      </c>
      <c r="F14" s="27">
        <f t="shared" ref="F14:F54" si="1">E14/D14*100</f>
        <v>94.751267260968362</v>
      </c>
    </row>
    <row r="15" spans="1:6" ht="20.100000000000001" customHeight="1" thickBot="1" x14ac:dyDescent="0.3">
      <c r="A15" s="28">
        <v>3121</v>
      </c>
      <c r="B15" s="29" t="s">
        <v>7</v>
      </c>
      <c r="C15" s="30"/>
      <c r="D15" s="30"/>
      <c r="E15" s="30">
        <v>5420.72</v>
      </c>
      <c r="F15" s="31"/>
    </row>
    <row r="16" spans="1:6" ht="20.100000000000001" customHeight="1" thickBot="1" x14ac:dyDescent="0.3">
      <c r="A16" s="24">
        <v>313</v>
      </c>
      <c r="B16" s="25" t="s">
        <v>8</v>
      </c>
      <c r="C16" s="26">
        <v>11500</v>
      </c>
      <c r="D16" s="26">
        <v>14500</v>
      </c>
      <c r="E16" s="26">
        <f>E17</f>
        <v>14445.59</v>
      </c>
      <c r="F16" s="27">
        <f t="shared" si="1"/>
        <v>99.624758620689661</v>
      </c>
    </row>
    <row r="17" spans="1:6" ht="20.100000000000001" customHeight="1" thickBot="1" x14ac:dyDescent="0.3">
      <c r="A17" s="28">
        <v>3132</v>
      </c>
      <c r="B17" s="29" t="s">
        <v>9</v>
      </c>
      <c r="C17" s="30"/>
      <c r="D17" s="30"/>
      <c r="E17" s="30">
        <v>14445.59</v>
      </c>
      <c r="F17" s="31"/>
    </row>
    <row r="18" spans="1:6" ht="20.100000000000001" customHeight="1" thickBot="1" x14ac:dyDescent="0.3">
      <c r="A18" s="24">
        <v>321</v>
      </c>
      <c r="B18" s="25" t="s">
        <v>10</v>
      </c>
      <c r="C18" s="26">
        <v>4500</v>
      </c>
      <c r="D18" s="26">
        <v>8810.09</v>
      </c>
      <c r="E18" s="26">
        <f>E19+E20+E21+E22</f>
        <v>7969.74</v>
      </c>
      <c r="F18" s="27">
        <f t="shared" si="1"/>
        <v>90.461504933547772</v>
      </c>
    </row>
    <row r="19" spans="1:6" ht="20.100000000000001" customHeight="1" x14ac:dyDescent="0.25">
      <c r="A19" s="22">
        <v>3211</v>
      </c>
      <c r="B19" s="10" t="s">
        <v>11</v>
      </c>
      <c r="C19" s="11"/>
      <c r="D19" s="11"/>
      <c r="E19" s="11">
        <v>4509.8999999999996</v>
      </c>
      <c r="F19" s="23"/>
    </row>
    <row r="20" spans="1:6" ht="20.100000000000001" customHeight="1" x14ac:dyDescent="0.25">
      <c r="A20" s="16">
        <v>3212</v>
      </c>
      <c r="B20" s="8" t="s">
        <v>12</v>
      </c>
      <c r="C20" s="9"/>
      <c r="D20" s="9"/>
      <c r="E20" s="9">
        <v>2623.33</v>
      </c>
      <c r="F20" s="17"/>
    </row>
    <row r="21" spans="1:6" ht="20.100000000000001" customHeight="1" x14ac:dyDescent="0.25">
      <c r="A21" s="16">
        <v>3213</v>
      </c>
      <c r="B21" s="8" t="s">
        <v>13</v>
      </c>
      <c r="C21" s="9"/>
      <c r="D21" s="9"/>
      <c r="E21" s="9">
        <v>498.09</v>
      </c>
      <c r="F21" s="17"/>
    </row>
    <row r="22" spans="1:6" ht="20.100000000000001" customHeight="1" thickBot="1" x14ac:dyDescent="0.3">
      <c r="A22" s="18">
        <v>3214</v>
      </c>
      <c r="B22" s="19" t="s">
        <v>14</v>
      </c>
      <c r="C22" s="20"/>
      <c r="D22" s="20"/>
      <c r="E22" s="20">
        <v>338.42</v>
      </c>
      <c r="F22" s="21"/>
    </row>
    <row r="23" spans="1:6" ht="20.100000000000001" customHeight="1" thickBot="1" x14ac:dyDescent="0.3">
      <c r="A23" s="24">
        <v>322</v>
      </c>
      <c r="B23" s="25" t="s">
        <v>15</v>
      </c>
      <c r="C23" s="26">
        <v>36250</v>
      </c>
      <c r="D23" s="26">
        <v>34131.269999999997</v>
      </c>
      <c r="E23" s="26">
        <f>E24+E25+E26+E27+E28+E29</f>
        <v>31480.949999999997</v>
      </c>
      <c r="F23" s="27">
        <f t="shared" si="1"/>
        <v>92.234921232054944</v>
      </c>
    </row>
    <row r="24" spans="1:6" ht="20.100000000000001" customHeight="1" x14ac:dyDescent="0.25">
      <c r="A24" s="22">
        <v>3221</v>
      </c>
      <c r="B24" s="10" t="s">
        <v>16</v>
      </c>
      <c r="C24" s="11"/>
      <c r="D24" s="11"/>
      <c r="E24" s="11">
        <v>9633.35</v>
      </c>
      <c r="F24" s="23"/>
    </row>
    <row r="25" spans="1:6" ht="20.100000000000001" customHeight="1" x14ac:dyDescent="0.25">
      <c r="A25" s="16">
        <v>3222</v>
      </c>
      <c r="B25" s="8" t="s">
        <v>17</v>
      </c>
      <c r="C25" s="9"/>
      <c r="D25" s="9"/>
      <c r="E25" s="9">
        <v>79.05</v>
      </c>
      <c r="F25" s="17"/>
    </row>
    <row r="26" spans="1:6" ht="20.100000000000001" customHeight="1" x14ac:dyDescent="0.25">
      <c r="A26" s="16">
        <v>3223</v>
      </c>
      <c r="B26" s="8" t="s">
        <v>18</v>
      </c>
      <c r="C26" s="9"/>
      <c r="D26" s="9"/>
      <c r="E26" s="9">
        <v>17941.169999999998</v>
      </c>
      <c r="F26" s="17"/>
    </row>
    <row r="27" spans="1:6" ht="20.100000000000001" customHeight="1" x14ac:dyDescent="0.25">
      <c r="A27" s="16">
        <v>3224</v>
      </c>
      <c r="B27" s="8" t="s">
        <v>19</v>
      </c>
      <c r="C27" s="9"/>
      <c r="D27" s="9"/>
      <c r="E27" s="9">
        <v>2580.66</v>
      </c>
      <c r="F27" s="17"/>
    </row>
    <row r="28" spans="1:6" ht="20.100000000000001" customHeight="1" x14ac:dyDescent="0.25">
      <c r="A28" s="16">
        <v>3225</v>
      </c>
      <c r="B28" s="8" t="s">
        <v>20</v>
      </c>
      <c r="C28" s="9"/>
      <c r="D28" s="9"/>
      <c r="E28" s="9">
        <v>217.19</v>
      </c>
      <c r="F28" s="17"/>
    </row>
    <row r="29" spans="1:6" ht="20.100000000000001" customHeight="1" thickBot="1" x14ac:dyDescent="0.3">
      <c r="A29" s="18">
        <v>3227</v>
      </c>
      <c r="B29" s="19" t="s">
        <v>21</v>
      </c>
      <c r="C29" s="20"/>
      <c r="D29" s="20"/>
      <c r="E29" s="20">
        <v>1029.53</v>
      </c>
      <c r="F29" s="21"/>
    </row>
    <row r="30" spans="1:6" ht="20.100000000000001" customHeight="1" thickBot="1" x14ac:dyDescent="0.3">
      <c r="A30" s="24">
        <v>323</v>
      </c>
      <c r="B30" s="25" t="s">
        <v>22</v>
      </c>
      <c r="C30" s="26">
        <v>31600</v>
      </c>
      <c r="D30" s="26">
        <v>58415.4</v>
      </c>
      <c r="E30" s="83">
        <f>E31+E32+E33+E34+E35+E36+E37+E38</f>
        <v>61415.450000000004</v>
      </c>
      <c r="F30" s="85">
        <f t="shared" si="1"/>
        <v>105.13571763610281</v>
      </c>
    </row>
    <row r="31" spans="1:6" ht="20.100000000000001" customHeight="1" x14ac:dyDescent="0.25">
      <c r="A31" s="40">
        <v>3231</v>
      </c>
      <c r="B31" s="41" t="s">
        <v>23</v>
      </c>
      <c r="C31" s="42"/>
      <c r="D31" s="42"/>
      <c r="E31" s="42">
        <v>48380.25</v>
      </c>
      <c r="F31" s="84"/>
    </row>
    <row r="32" spans="1:6" ht="20.100000000000001" customHeight="1" x14ac:dyDescent="0.25">
      <c r="A32" s="32">
        <v>3232</v>
      </c>
      <c r="B32" s="33" t="s">
        <v>24</v>
      </c>
      <c r="C32" s="34"/>
      <c r="D32" s="34"/>
      <c r="E32" s="34">
        <v>2203.48</v>
      </c>
      <c r="F32" s="82"/>
    </row>
    <row r="33" spans="1:6" ht="20.100000000000001" customHeight="1" x14ac:dyDescent="0.25">
      <c r="A33" s="32">
        <v>3233</v>
      </c>
      <c r="B33" s="33" t="s">
        <v>51</v>
      </c>
      <c r="C33" s="34"/>
      <c r="D33" s="34"/>
      <c r="E33" s="34">
        <v>0</v>
      </c>
      <c r="F33" s="82"/>
    </row>
    <row r="34" spans="1:6" ht="20.100000000000001" customHeight="1" x14ac:dyDescent="0.25">
      <c r="A34" s="32">
        <v>2334</v>
      </c>
      <c r="B34" s="33" t="s">
        <v>25</v>
      </c>
      <c r="C34" s="34"/>
      <c r="D34" s="34"/>
      <c r="E34" s="34">
        <v>3018.84</v>
      </c>
      <c r="F34" s="82"/>
    </row>
    <row r="35" spans="1:6" ht="20.100000000000001" customHeight="1" x14ac:dyDescent="0.25">
      <c r="A35" s="32">
        <v>3236</v>
      </c>
      <c r="B35" s="33" t="s">
        <v>26</v>
      </c>
      <c r="C35" s="34"/>
      <c r="D35" s="34"/>
      <c r="E35" s="34">
        <v>4105.91</v>
      </c>
      <c r="F35" s="82"/>
    </row>
    <row r="36" spans="1:6" ht="20.100000000000001" customHeight="1" x14ac:dyDescent="0.25">
      <c r="A36" s="32">
        <v>3237</v>
      </c>
      <c r="B36" s="33" t="s">
        <v>27</v>
      </c>
      <c r="C36" s="34"/>
      <c r="D36" s="34"/>
      <c r="E36" s="34">
        <v>1393.77</v>
      </c>
      <c r="F36" s="82"/>
    </row>
    <row r="37" spans="1:6" ht="20.100000000000001" customHeight="1" x14ac:dyDescent="0.25">
      <c r="A37" s="32">
        <v>3238</v>
      </c>
      <c r="B37" s="33" t="s">
        <v>28</v>
      </c>
      <c r="C37" s="34"/>
      <c r="D37" s="34"/>
      <c r="E37" s="34">
        <v>2313.1999999999998</v>
      </c>
      <c r="F37" s="82"/>
    </row>
    <row r="38" spans="1:6" ht="20.100000000000001" customHeight="1" thickBot="1" x14ac:dyDescent="0.3">
      <c r="A38" s="36">
        <v>3239</v>
      </c>
      <c r="B38" s="37" t="s">
        <v>29</v>
      </c>
      <c r="C38" s="38"/>
      <c r="D38" s="38"/>
      <c r="E38" s="38">
        <v>0</v>
      </c>
      <c r="F38" s="86"/>
    </row>
    <row r="39" spans="1:6" ht="20.100000000000001" customHeight="1" thickBot="1" x14ac:dyDescent="0.3">
      <c r="A39" s="87">
        <v>324</v>
      </c>
      <c r="B39" s="88" t="s">
        <v>74</v>
      </c>
      <c r="C39" s="89">
        <v>150</v>
      </c>
      <c r="D39" s="89">
        <v>45</v>
      </c>
      <c r="E39" s="89">
        <f>E40</f>
        <v>45</v>
      </c>
      <c r="F39" s="27">
        <f t="shared" si="1"/>
        <v>100</v>
      </c>
    </row>
    <row r="40" spans="1:6" ht="20.100000000000001" customHeight="1" thickBot="1" x14ac:dyDescent="0.3">
      <c r="A40" s="78"/>
      <c r="B40" s="79" t="s">
        <v>74</v>
      </c>
      <c r="C40" s="80"/>
      <c r="D40" s="80"/>
      <c r="E40" s="80">
        <v>45</v>
      </c>
      <c r="F40" s="81"/>
    </row>
    <row r="41" spans="1:6" ht="20.100000000000001" customHeight="1" thickBot="1" x14ac:dyDescent="0.3">
      <c r="A41" s="24">
        <v>329</v>
      </c>
      <c r="B41" s="25" t="s">
        <v>30</v>
      </c>
      <c r="C41" s="26">
        <v>1900</v>
      </c>
      <c r="D41" s="26">
        <v>2308.8200000000002</v>
      </c>
      <c r="E41" s="26">
        <f>E42+E43+E44+E45+E46+E47</f>
        <v>2176.46</v>
      </c>
      <c r="F41" s="27">
        <f t="shared" si="1"/>
        <v>94.267201427569063</v>
      </c>
    </row>
    <row r="42" spans="1:6" ht="20.100000000000001" customHeight="1" x14ac:dyDescent="0.25">
      <c r="A42" s="40">
        <v>3292</v>
      </c>
      <c r="B42" s="41" t="s">
        <v>31</v>
      </c>
      <c r="C42" s="42"/>
      <c r="D42" s="42"/>
      <c r="E42" s="42">
        <v>1414.73</v>
      </c>
      <c r="F42" s="43"/>
    </row>
    <row r="43" spans="1:6" ht="20.100000000000001" customHeight="1" x14ac:dyDescent="0.25">
      <c r="A43" s="32">
        <v>3293</v>
      </c>
      <c r="B43" s="33" t="s">
        <v>32</v>
      </c>
      <c r="C43" s="34"/>
      <c r="D43" s="34"/>
      <c r="E43" s="34">
        <v>231.2</v>
      </c>
      <c r="F43" s="35"/>
    </row>
    <row r="44" spans="1:6" ht="20.100000000000001" customHeight="1" x14ac:dyDescent="0.25">
      <c r="A44" s="32">
        <v>3294</v>
      </c>
      <c r="B44" s="33" t="s">
        <v>33</v>
      </c>
      <c r="C44" s="34"/>
      <c r="D44" s="34"/>
      <c r="E44" s="34">
        <v>181</v>
      </c>
      <c r="F44" s="35"/>
    </row>
    <row r="45" spans="1:6" ht="20.100000000000001" customHeight="1" x14ac:dyDescent="0.25">
      <c r="A45" s="16">
        <v>3295</v>
      </c>
      <c r="B45" s="8" t="s">
        <v>34</v>
      </c>
      <c r="C45" s="9"/>
      <c r="D45" s="9"/>
      <c r="E45" s="9">
        <v>16.59</v>
      </c>
      <c r="F45" s="17"/>
    </row>
    <row r="46" spans="1:6" ht="20.100000000000001" customHeight="1" x14ac:dyDescent="0.25">
      <c r="A46" s="18">
        <v>3296</v>
      </c>
      <c r="B46" s="19" t="s">
        <v>53</v>
      </c>
      <c r="C46" s="20"/>
      <c r="D46" s="20"/>
      <c r="E46" s="20">
        <v>312.5</v>
      </c>
      <c r="F46" s="21"/>
    </row>
    <row r="47" spans="1:6" ht="20.100000000000001" customHeight="1" thickBot="1" x14ac:dyDescent="0.3">
      <c r="A47" s="18">
        <v>3299</v>
      </c>
      <c r="B47" s="19" t="s">
        <v>30</v>
      </c>
      <c r="C47" s="20"/>
      <c r="D47" s="20"/>
      <c r="E47" s="20">
        <v>20.440000000000001</v>
      </c>
      <c r="F47" s="21"/>
    </row>
    <row r="48" spans="1:6" ht="20.100000000000001" customHeight="1" thickBot="1" x14ac:dyDescent="0.3">
      <c r="A48" s="24">
        <v>343</v>
      </c>
      <c r="B48" s="25" t="s">
        <v>35</v>
      </c>
      <c r="C48" s="26">
        <v>2000</v>
      </c>
      <c r="D48" s="26">
        <v>2000</v>
      </c>
      <c r="E48" s="26">
        <f>E49</f>
        <v>1830.22</v>
      </c>
      <c r="F48" s="27">
        <f t="shared" si="1"/>
        <v>91.510999999999996</v>
      </c>
    </row>
    <row r="49" spans="1:6" ht="20.100000000000001" customHeight="1" thickBot="1" x14ac:dyDescent="0.3">
      <c r="A49" s="28">
        <v>3431</v>
      </c>
      <c r="B49" s="29" t="s">
        <v>36</v>
      </c>
      <c r="C49" s="30"/>
      <c r="D49" s="30"/>
      <c r="E49" s="30">
        <v>1830.22</v>
      </c>
      <c r="F49" s="31"/>
    </row>
    <row r="50" spans="1:6" ht="20.100000000000001" customHeight="1" thickBot="1" x14ac:dyDescent="0.3">
      <c r="A50" s="24">
        <v>372</v>
      </c>
      <c r="B50" s="25" t="s">
        <v>37</v>
      </c>
      <c r="C50" s="26">
        <v>20000</v>
      </c>
      <c r="D50" s="26">
        <v>29782.67</v>
      </c>
      <c r="E50" s="26">
        <f>E51</f>
        <v>29803.67</v>
      </c>
      <c r="F50" s="27">
        <f t="shared" si="1"/>
        <v>100.07051080376608</v>
      </c>
    </row>
    <row r="51" spans="1:6" ht="20.100000000000001" customHeight="1" thickBot="1" x14ac:dyDescent="0.3">
      <c r="A51" s="28">
        <v>3722</v>
      </c>
      <c r="B51" s="29" t="s">
        <v>38</v>
      </c>
      <c r="C51" s="30"/>
      <c r="D51" s="30"/>
      <c r="E51" s="30">
        <v>29803.67</v>
      </c>
      <c r="F51" s="31"/>
    </row>
    <row r="52" spans="1:6" ht="20.100000000000001" customHeight="1" thickBot="1" x14ac:dyDescent="0.3">
      <c r="A52" s="24">
        <v>421</v>
      </c>
      <c r="B52" s="25" t="s">
        <v>39</v>
      </c>
      <c r="C52" s="26">
        <v>0</v>
      </c>
      <c r="D52" s="26">
        <v>0</v>
      </c>
      <c r="E52" s="26">
        <f>E53</f>
        <v>0</v>
      </c>
      <c r="F52" s="27" t="e">
        <f t="shared" si="1"/>
        <v>#DIV/0!</v>
      </c>
    </row>
    <row r="53" spans="1:6" ht="20.100000000000001" customHeight="1" thickBot="1" x14ac:dyDescent="0.3">
      <c r="A53" s="28">
        <v>4212</v>
      </c>
      <c r="B53" s="29" t="s">
        <v>40</v>
      </c>
      <c r="C53" s="30"/>
      <c r="D53" s="30"/>
      <c r="E53" s="30">
        <v>0</v>
      </c>
      <c r="F53" s="31"/>
    </row>
    <row r="54" spans="1:6" ht="20.100000000000001" customHeight="1" thickBot="1" x14ac:dyDescent="0.3">
      <c r="A54" s="24">
        <v>422</v>
      </c>
      <c r="B54" s="25" t="s">
        <v>41</v>
      </c>
      <c r="C54" s="26">
        <v>15000</v>
      </c>
      <c r="D54" s="26">
        <v>7758.05</v>
      </c>
      <c r="E54" s="26">
        <f>E55+E56+E57+E58+E59</f>
        <v>8173.3600000000006</v>
      </c>
      <c r="F54" s="27">
        <f t="shared" si="1"/>
        <v>105.35327820779708</v>
      </c>
    </row>
    <row r="55" spans="1:6" ht="20.100000000000001" customHeight="1" x14ac:dyDescent="0.25">
      <c r="A55" s="12">
        <v>4221</v>
      </c>
      <c r="B55" s="13" t="s">
        <v>42</v>
      </c>
      <c r="C55" s="14"/>
      <c r="D55" s="14"/>
      <c r="E55" s="14">
        <v>4743.05</v>
      </c>
      <c r="F55" s="15"/>
    </row>
    <row r="56" spans="1:6" ht="20.100000000000001" customHeight="1" x14ac:dyDescent="0.25">
      <c r="A56" s="22">
        <v>4222</v>
      </c>
      <c r="B56" s="10" t="s">
        <v>43</v>
      </c>
      <c r="C56" s="11"/>
      <c r="D56" s="11"/>
      <c r="E56" s="11">
        <v>0</v>
      </c>
      <c r="F56" s="23"/>
    </row>
    <row r="57" spans="1:6" ht="20.100000000000001" customHeight="1" x14ac:dyDescent="0.25">
      <c r="A57" s="16">
        <v>4223</v>
      </c>
      <c r="B57" s="8" t="s">
        <v>44</v>
      </c>
      <c r="C57" s="9"/>
      <c r="D57" s="9"/>
      <c r="E57" s="9">
        <v>3015</v>
      </c>
      <c r="F57" s="17">
        <v>0</v>
      </c>
    </row>
    <row r="58" spans="1:6" ht="20.100000000000001" customHeight="1" x14ac:dyDescent="0.25">
      <c r="A58" s="18">
        <v>4225</v>
      </c>
      <c r="B58" s="19" t="s">
        <v>83</v>
      </c>
      <c r="C58" s="20"/>
      <c r="D58" s="20"/>
      <c r="E58" s="20">
        <v>415.31</v>
      </c>
      <c r="F58" s="21"/>
    </row>
    <row r="59" spans="1:6" ht="20.100000000000001" customHeight="1" thickBot="1" x14ac:dyDescent="0.3">
      <c r="A59" s="54">
        <v>4227</v>
      </c>
      <c r="B59" s="76" t="s">
        <v>45</v>
      </c>
      <c r="C59" s="56"/>
      <c r="D59" s="56"/>
      <c r="E59" s="56"/>
      <c r="F59" s="57"/>
    </row>
    <row r="62" spans="1:6" ht="15" customHeight="1" x14ac:dyDescent="0.25">
      <c r="A62" s="92" t="s">
        <v>88</v>
      </c>
      <c r="B62" s="93"/>
      <c r="D62" s="94" t="s">
        <v>70</v>
      </c>
      <c r="E62" s="95"/>
      <c r="F62" s="95"/>
    </row>
    <row r="63" spans="1:6" x14ac:dyDescent="0.25">
      <c r="A63" s="93"/>
      <c r="B63" s="93"/>
      <c r="D63" s="95"/>
      <c r="E63" s="95"/>
      <c r="F63" s="95"/>
    </row>
    <row r="64" spans="1:6" x14ac:dyDescent="0.25">
      <c r="A64" s="93"/>
      <c r="B64" s="93"/>
      <c r="D64" s="95"/>
      <c r="E64" s="95"/>
      <c r="F64" s="95"/>
    </row>
    <row r="65" spans="1:6" x14ac:dyDescent="0.25">
      <c r="A65" s="93"/>
      <c r="B65" s="93"/>
      <c r="D65" s="95"/>
      <c r="E65" s="95"/>
      <c r="F65" s="95"/>
    </row>
  </sheetData>
  <mergeCells count="4">
    <mergeCell ref="B5:E6"/>
    <mergeCell ref="A2:B3"/>
    <mergeCell ref="A62:B65"/>
    <mergeCell ref="D62:F6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0"/>
  <sheetViews>
    <sheetView workbookViewId="0">
      <selection activeCell="E21" sqref="E21"/>
    </sheetView>
  </sheetViews>
  <sheetFormatPr defaultRowHeight="15" x14ac:dyDescent="0.25"/>
  <cols>
    <col min="1" max="1" width="9.7109375" customWidth="1"/>
    <col min="2" max="2" width="51.5703125" customWidth="1"/>
    <col min="3" max="6" width="15.7109375" customWidth="1"/>
  </cols>
  <sheetData>
    <row r="2" spans="1:6" x14ac:dyDescent="0.25">
      <c r="A2" s="91" t="s">
        <v>71</v>
      </c>
      <c r="B2" s="91"/>
    </row>
    <row r="3" spans="1:6" x14ac:dyDescent="0.25">
      <c r="A3" s="91"/>
      <c r="B3" s="91"/>
    </row>
    <row r="4" spans="1:6" ht="15.75" x14ac:dyDescent="0.25">
      <c r="A4" s="77"/>
      <c r="B4" s="77"/>
    </row>
    <row r="5" spans="1:6" x14ac:dyDescent="0.25">
      <c r="B5" s="90" t="s">
        <v>79</v>
      </c>
      <c r="C5" s="90"/>
      <c r="D5" s="90"/>
      <c r="E5" s="90"/>
    </row>
    <row r="6" spans="1:6" x14ac:dyDescent="0.25">
      <c r="B6" s="90"/>
      <c r="C6" s="90"/>
      <c r="D6" s="90"/>
      <c r="E6" s="90"/>
    </row>
    <row r="7" spans="1:6" ht="15.75" thickBot="1" x14ac:dyDescent="0.3"/>
    <row r="8" spans="1:6" ht="44.25" customHeight="1" thickBot="1" x14ac:dyDescent="0.3">
      <c r="A8" s="1" t="s">
        <v>0</v>
      </c>
      <c r="B8" s="2" t="s">
        <v>1</v>
      </c>
      <c r="C8" s="3" t="s">
        <v>80</v>
      </c>
      <c r="D8" s="3" t="s">
        <v>81</v>
      </c>
      <c r="E8" s="3" t="s">
        <v>82</v>
      </c>
      <c r="F8" s="4" t="s">
        <v>2</v>
      </c>
    </row>
    <row r="9" spans="1:6" ht="15.75" thickBot="1" x14ac:dyDescent="0.3">
      <c r="A9" s="5"/>
      <c r="B9" s="6">
        <v>1</v>
      </c>
      <c r="C9" s="6">
        <v>2</v>
      </c>
      <c r="D9" s="6">
        <v>3</v>
      </c>
      <c r="E9" s="6">
        <v>4</v>
      </c>
      <c r="F9" s="7" t="s">
        <v>4</v>
      </c>
    </row>
    <row r="10" spans="1:6" ht="20.100000000000001" customHeight="1" thickBot="1" x14ac:dyDescent="0.35">
      <c r="A10" s="47"/>
      <c r="B10" s="48" t="s">
        <v>50</v>
      </c>
      <c r="C10" s="49">
        <f>C11+C15+C17+C19+C24+C30+C36+C42++C44+C46+C51+C53</f>
        <v>1101455</v>
      </c>
      <c r="D10" s="49">
        <f>D11+D15+D17+D19+D24+D30+D36+D42++D44+D46+D51+D53</f>
        <v>1390459.73</v>
      </c>
      <c r="E10" s="49">
        <f>E11+E15+E17+E19+E24+E30+E36+E42++E44+E46+E51+E53</f>
        <v>1387907.6400000001</v>
      </c>
      <c r="F10" s="50">
        <f>E10/D10*100</f>
        <v>99.816457108038662</v>
      </c>
    </row>
    <row r="11" spans="1:6" ht="20.100000000000001" customHeight="1" thickBot="1" x14ac:dyDescent="0.3">
      <c r="A11" s="24">
        <v>311</v>
      </c>
      <c r="B11" s="25" t="s">
        <v>3</v>
      </c>
      <c r="C11" s="26">
        <v>740000</v>
      </c>
      <c r="D11" s="26">
        <v>1045500</v>
      </c>
      <c r="E11" s="26">
        <f>E12+E14+E13</f>
        <v>1046276.1</v>
      </c>
      <c r="F11" s="27">
        <f>E11/D11*100</f>
        <v>100.07423242467719</v>
      </c>
    </row>
    <row r="12" spans="1:6" ht="20.100000000000001" customHeight="1" x14ac:dyDescent="0.25">
      <c r="A12" s="12">
        <v>3111</v>
      </c>
      <c r="B12" s="13" t="s">
        <v>5</v>
      </c>
      <c r="C12" s="14"/>
      <c r="D12" s="14"/>
      <c r="E12" s="14">
        <v>1017222.08</v>
      </c>
      <c r="F12" s="15"/>
    </row>
    <row r="13" spans="1:6" ht="20.100000000000001" customHeight="1" x14ac:dyDescent="0.25">
      <c r="A13" s="18">
        <v>3113</v>
      </c>
      <c r="B13" s="19" t="s">
        <v>6</v>
      </c>
      <c r="C13" s="20"/>
      <c r="D13" s="20"/>
      <c r="E13" s="20">
        <v>5628.8</v>
      </c>
      <c r="F13" s="21"/>
    </row>
    <row r="14" spans="1:6" ht="20.100000000000001" customHeight="1" thickBot="1" x14ac:dyDescent="0.3">
      <c r="A14" s="18">
        <v>3114</v>
      </c>
      <c r="B14" s="19" t="s">
        <v>52</v>
      </c>
      <c r="C14" s="20"/>
      <c r="D14" s="20"/>
      <c r="E14" s="20">
        <v>23425.22</v>
      </c>
      <c r="F14" s="21"/>
    </row>
    <row r="15" spans="1:6" ht="20.100000000000001" customHeight="1" thickBot="1" x14ac:dyDescent="0.3">
      <c r="A15" s="24">
        <v>312</v>
      </c>
      <c r="B15" s="25" t="s">
        <v>7</v>
      </c>
      <c r="C15" s="26">
        <v>68500</v>
      </c>
      <c r="D15" s="26">
        <v>47149.9</v>
      </c>
      <c r="E15" s="26">
        <f>E16</f>
        <v>44504.4</v>
      </c>
      <c r="F15" s="27">
        <f t="shared" ref="F15:F53" si="0">E15/D15*100</f>
        <v>94.389171557097683</v>
      </c>
    </row>
    <row r="16" spans="1:6" ht="20.100000000000001" customHeight="1" thickBot="1" x14ac:dyDescent="0.3">
      <c r="A16" s="28">
        <v>3121</v>
      </c>
      <c r="B16" s="29" t="s">
        <v>7</v>
      </c>
      <c r="C16" s="30"/>
      <c r="D16" s="30"/>
      <c r="E16" s="30">
        <v>44504.4</v>
      </c>
      <c r="F16" s="31"/>
    </row>
    <row r="17" spans="1:6" ht="20.100000000000001" customHeight="1" thickBot="1" x14ac:dyDescent="0.3">
      <c r="A17" s="24">
        <v>313</v>
      </c>
      <c r="B17" s="25" t="s">
        <v>8</v>
      </c>
      <c r="C17" s="26">
        <v>125000</v>
      </c>
      <c r="D17" s="26">
        <v>170000</v>
      </c>
      <c r="E17" s="26">
        <f>E18</f>
        <v>170124.87</v>
      </c>
      <c r="F17" s="27">
        <f t="shared" si="0"/>
        <v>100.07345294117647</v>
      </c>
    </row>
    <row r="18" spans="1:6" ht="20.100000000000001" customHeight="1" thickBot="1" x14ac:dyDescent="0.3">
      <c r="A18" s="40">
        <v>3132</v>
      </c>
      <c r="B18" s="41" t="s">
        <v>9</v>
      </c>
      <c r="C18" s="42"/>
      <c r="D18" s="42"/>
      <c r="E18" s="42">
        <v>170124.87</v>
      </c>
      <c r="F18" s="43"/>
    </row>
    <row r="19" spans="1:6" ht="20.100000000000001" customHeight="1" thickBot="1" x14ac:dyDescent="0.3">
      <c r="A19" s="24">
        <v>321</v>
      </c>
      <c r="B19" s="25" t="s">
        <v>10</v>
      </c>
      <c r="C19" s="26">
        <v>62700</v>
      </c>
      <c r="D19" s="26">
        <v>30925.9</v>
      </c>
      <c r="E19" s="26">
        <f>E20+E21+E22+E23</f>
        <v>30773.89</v>
      </c>
      <c r="F19" s="27">
        <f t="shared" si="0"/>
        <v>99.508470246621755</v>
      </c>
    </row>
    <row r="20" spans="1:6" ht="20.100000000000001" customHeight="1" x14ac:dyDescent="0.25">
      <c r="A20" s="22">
        <v>3211</v>
      </c>
      <c r="B20" s="10" t="s">
        <v>11</v>
      </c>
      <c r="C20" s="11"/>
      <c r="D20" s="11"/>
      <c r="E20" s="11">
        <v>1355.12</v>
      </c>
      <c r="F20" s="23"/>
    </row>
    <row r="21" spans="1:6" ht="20.100000000000001" customHeight="1" x14ac:dyDescent="0.25">
      <c r="A21" s="16">
        <v>3212</v>
      </c>
      <c r="B21" s="8" t="s">
        <v>12</v>
      </c>
      <c r="C21" s="9"/>
      <c r="D21" s="9"/>
      <c r="E21" s="9">
        <v>21159.17</v>
      </c>
      <c r="F21" s="17"/>
    </row>
    <row r="22" spans="1:6" ht="20.100000000000001" customHeight="1" x14ac:dyDescent="0.25">
      <c r="A22" s="16">
        <v>3213</v>
      </c>
      <c r="B22" s="8" t="s">
        <v>13</v>
      </c>
      <c r="C22" s="9"/>
      <c r="D22" s="9"/>
      <c r="E22" s="9">
        <v>8209.1</v>
      </c>
      <c r="F22" s="17"/>
    </row>
    <row r="23" spans="1:6" ht="20.100000000000001" customHeight="1" thickBot="1" x14ac:dyDescent="0.3">
      <c r="A23" s="18">
        <v>3214</v>
      </c>
      <c r="B23" s="19" t="s">
        <v>14</v>
      </c>
      <c r="C23" s="20"/>
      <c r="D23" s="20"/>
      <c r="E23" s="20">
        <v>50.5</v>
      </c>
      <c r="F23" s="21"/>
    </row>
    <row r="24" spans="1:6" ht="20.100000000000001" customHeight="1" thickBot="1" x14ac:dyDescent="0.3">
      <c r="A24" s="24">
        <v>322</v>
      </c>
      <c r="B24" s="25" t="s">
        <v>15</v>
      </c>
      <c r="C24" s="26">
        <v>82835</v>
      </c>
      <c r="D24" s="26">
        <v>75653.070000000007</v>
      </c>
      <c r="E24" s="26">
        <f>E25+E26+E27+E28+E29</f>
        <v>76625.360000000015</v>
      </c>
      <c r="F24" s="27">
        <f t="shared" si="0"/>
        <v>101.2851956966188</v>
      </c>
    </row>
    <row r="25" spans="1:6" ht="20.100000000000001" customHeight="1" x14ac:dyDescent="0.25">
      <c r="A25" s="22">
        <v>3221</v>
      </c>
      <c r="B25" s="10" t="s">
        <v>16</v>
      </c>
      <c r="C25" s="11"/>
      <c r="D25" s="11"/>
      <c r="E25" s="11">
        <v>2902.19</v>
      </c>
      <c r="F25" s="23"/>
    </row>
    <row r="26" spans="1:6" ht="20.100000000000001" customHeight="1" x14ac:dyDescent="0.25">
      <c r="A26" s="16">
        <v>3222</v>
      </c>
      <c r="B26" s="8" t="s">
        <v>17</v>
      </c>
      <c r="C26" s="9"/>
      <c r="D26" s="9"/>
      <c r="E26" s="9">
        <v>72296</v>
      </c>
      <c r="F26" s="17"/>
    </row>
    <row r="27" spans="1:6" ht="20.100000000000001" customHeight="1" x14ac:dyDescent="0.25">
      <c r="A27" s="16">
        <v>3223</v>
      </c>
      <c r="B27" s="8" t="s">
        <v>18</v>
      </c>
      <c r="C27" s="9"/>
      <c r="D27" s="9"/>
      <c r="E27" s="9">
        <v>166.5</v>
      </c>
      <c r="F27" s="17"/>
    </row>
    <row r="28" spans="1:6" ht="20.100000000000001" customHeight="1" x14ac:dyDescent="0.25">
      <c r="A28" s="16">
        <v>3224</v>
      </c>
      <c r="B28" s="8" t="s">
        <v>19</v>
      </c>
      <c r="C28" s="9"/>
      <c r="D28" s="9"/>
      <c r="E28" s="9">
        <v>7.6</v>
      </c>
      <c r="F28" s="17"/>
    </row>
    <row r="29" spans="1:6" ht="20.100000000000001" customHeight="1" thickBot="1" x14ac:dyDescent="0.3">
      <c r="A29" s="16">
        <v>3225</v>
      </c>
      <c r="B29" s="8" t="s">
        <v>20</v>
      </c>
      <c r="C29" s="9"/>
      <c r="D29" s="9"/>
      <c r="E29" s="9">
        <v>1253.07</v>
      </c>
      <c r="F29" s="17"/>
    </row>
    <row r="30" spans="1:6" ht="20.100000000000001" customHeight="1" thickBot="1" x14ac:dyDescent="0.3">
      <c r="A30" s="24">
        <v>323</v>
      </c>
      <c r="B30" s="25" t="s">
        <v>22</v>
      </c>
      <c r="C30" s="26">
        <v>4000</v>
      </c>
      <c r="D30" s="26">
        <v>1170</v>
      </c>
      <c r="E30" s="26">
        <f>E31+E32+E33+E34+E35</f>
        <v>1170</v>
      </c>
      <c r="F30" s="27">
        <f t="shared" si="0"/>
        <v>100</v>
      </c>
    </row>
    <row r="31" spans="1:6" ht="20.100000000000001" customHeight="1" x14ac:dyDescent="0.25">
      <c r="A31" s="40">
        <v>3231</v>
      </c>
      <c r="B31" s="41" t="s">
        <v>23</v>
      </c>
      <c r="C31" s="42"/>
      <c r="D31" s="42"/>
      <c r="E31" s="42">
        <v>1170</v>
      </c>
      <c r="F31" s="43"/>
    </row>
    <row r="32" spans="1:6" ht="20.100000000000001" customHeight="1" x14ac:dyDescent="0.25">
      <c r="A32" s="32">
        <v>3232</v>
      </c>
      <c r="B32" s="33" t="s">
        <v>24</v>
      </c>
      <c r="C32" s="34"/>
      <c r="D32" s="34"/>
      <c r="E32" s="34">
        <v>0</v>
      </c>
      <c r="F32" s="35"/>
    </row>
    <row r="33" spans="1:6" ht="20.100000000000001" customHeight="1" x14ac:dyDescent="0.25">
      <c r="A33" s="32">
        <v>3233</v>
      </c>
      <c r="B33" s="33" t="s">
        <v>51</v>
      </c>
      <c r="C33" s="34"/>
      <c r="D33" s="34"/>
      <c r="E33" s="34">
        <v>0</v>
      </c>
      <c r="F33" s="35"/>
    </row>
    <row r="34" spans="1:6" ht="20.100000000000001" customHeight="1" x14ac:dyDescent="0.25">
      <c r="A34" s="32">
        <v>3237</v>
      </c>
      <c r="B34" s="33" t="s">
        <v>27</v>
      </c>
      <c r="C34" s="34"/>
      <c r="D34" s="34"/>
      <c r="E34" s="34">
        <v>0</v>
      </c>
      <c r="F34" s="35"/>
    </row>
    <row r="35" spans="1:6" ht="20.100000000000001" customHeight="1" thickBot="1" x14ac:dyDescent="0.3">
      <c r="A35" s="36">
        <v>3239</v>
      </c>
      <c r="B35" s="37" t="s">
        <v>29</v>
      </c>
      <c r="C35" s="38"/>
      <c r="D35" s="38"/>
      <c r="E35" s="38">
        <v>0</v>
      </c>
      <c r="F35" s="39"/>
    </row>
    <row r="36" spans="1:6" ht="20.100000000000001" customHeight="1" thickBot="1" x14ac:dyDescent="0.3">
      <c r="A36" s="24">
        <v>329</v>
      </c>
      <c r="B36" s="25" t="s">
        <v>30</v>
      </c>
      <c r="C36" s="26">
        <v>4420</v>
      </c>
      <c r="D36" s="26">
        <v>1395</v>
      </c>
      <c r="E36" s="26">
        <f>E37+E38+E39+E40+E41</f>
        <v>1543.1100000000001</v>
      </c>
      <c r="F36" s="27">
        <f t="shared" si="0"/>
        <v>110.61720430107526</v>
      </c>
    </row>
    <row r="37" spans="1:6" ht="20.100000000000001" customHeight="1" x14ac:dyDescent="0.25">
      <c r="A37" s="40">
        <v>3293</v>
      </c>
      <c r="B37" s="41" t="s">
        <v>32</v>
      </c>
      <c r="C37" s="42"/>
      <c r="D37" s="42"/>
      <c r="E37" s="42">
        <v>398.11</v>
      </c>
      <c r="F37" s="43"/>
    </row>
    <row r="38" spans="1:6" ht="20.100000000000001" customHeight="1" x14ac:dyDescent="0.25">
      <c r="A38" s="32">
        <v>3294</v>
      </c>
      <c r="B38" s="33" t="s">
        <v>76</v>
      </c>
      <c r="C38" s="34"/>
      <c r="D38" s="34"/>
      <c r="E38" s="34">
        <v>25</v>
      </c>
      <c r="F38" s="35"/>
    </row>
    <row r="39" spans="1:6" ht="20.100000000000001" customHeight="1" x14ac:dyDescent="0.25">
      <c r="A39" s="16">
        <v>3295</v>
      </c>
      <c r="B39" s="8" t="s">
        <v>34</v>
      </c>
      <c r="C39" s="9"/>
      <c r="D39" s="9"/>
      <c r="E39" s="9">
        <v>1120</v>
      </c>
      <c r="F39" s="35"/>
    </row>
    <row r="40" spans="1:6" ht="20.100000000000001" customHeight="1" x14ac:dyDescent="0.25">
      <c r="A40" s="16">
        <v>3296</v>
      </c>
      <c r="B40" s="8" t="s">
        <v>53</v>
      </c>
      <c r="C40" s="9"/>
      <c r="D40" s="9"/>
      <c r="E40" s="9">
        <v>0</v>
      </c>
      <c r="F40" s="17"/>
    </row>
    <row r="41" spans="1:6" ht="20.100000000000001" customHeight="1" thickBot="1" x14ac:dyDescent="0.3">
      <c r="A41" s="18">
        <v>3299</v>
      </c>
      <c r="B41" s="19" t="s">
        <v>30</v>
      </c>
      <c r="C41" s="20"/>
      <c r="D41" s="20"/>
      <c r="E41" s="20">
        <v>0</v>
      </c>
      <c r="F41" s="21"/>
    </row>
    <row r="42" spans="1:6" ht="20.100000000000001" customHeight="1" thickBot="1" x14ac:dyDescent="0.3">
      <c r="A42" s="24">
        <v>372</v>
      </c>
      <c r="B42" s="25" t="s">
        <v>86</v>
      </c>
      <c r="C42" s="26">
        <v>0</v>
      </c>
      <c r="D42" s="26">
        <v>260</v>
      </c>
      <c r="E42" s="26">
        <f>E43</f>
        <v>260</v>
      </c>
      <c r="F42" s="27">
        <f t="shared" si="0"/>
        <v>100</v>
      </c>
    </row>
    <row r="43" spans="1:6" ht="20.100000000000001" customHeight="1" thickBot="1" x14ac:dyDescent="0.3">
      <c r="A43" s="28">
        <v>3722</v>
      </c>
      <c r="B43" s="29" t="s">
        <v>87</v>
      </c>
      <c r="C43" s="30"/>
      <c r="D43" s="30"/>
      <c r="E43" s="30">
        <v>260</v>
      </c>
      <c r="F43" s="31"/>
    </row>
    <row r="44" spans="1:6" ht="20.100000000000001" customHeight="1" thickBot="1" x14ac:dyDescent="0.3">
      <c r="A44" s="24">
        <v>421</v>
      </c>
      <c r="B44" s="25" t="s">
        <v>39</v>
      </c>
      <c r="C44" s="26">
        <v>0</v>
      </c>
      <c r="D44" s="26">
        <v>0</v>
      </c>
      <c r="E44" s="26">
        <f>E45</f>
        <v>0</v>
      </c>
      <c r="F44" s="27" t="e">
        <f t="shared" ref="F44" si="1">E44/D44*100</f>
        <v>#DIV/0!</v>
      </c>
    </row>
    <row r="45" spans="1:6" ht="20.100000000000001" customHeight="1" thickBot="1" x14ac:dyDescent="0.3">
      <c r="A45" s="28">
        <v>42123</v>
      </c>
      <c r="B45" s="29" t="s">
        <v>75</v>
      </c>
      <c r="C45" s="30"/>
      <c r="D45" s="30"/>
      <c r="E45" s="30">
        <v>0</v>
      </c>
      <c r="F45" s="31"/>
    </row>
    <row r="46" spans="1:6" ht="20.100000000000001" customHeight="1" thickBot="1" x14ac:dyDescent="0.3">
      <c r="A46" s="24">
        <v>422</v>
      </c>
      <c r="B46" s="25" t="s">
        <v>41</v>
      </c>
      <c r="C46" s="26">
        <v>0</v>
      </c>
      <c r="D46" s="26">
        <v>637.99</v>
      </c>
      <c r="E46" s="26">
        <f>E47+E48+E49+E50</f>
        <v>1266.95</v>
      </c>
      <c r="F46" s="27">
        <f t="shared" si="0"/>
        <v>198.58461731375101</v>
      </c>
    </row>
    <row r="47" spans="1:6" ht="20.100000000000001" customHeight="1" x14ac:dyDescent="0.25">
      <c r="A47" s="22">
        <v>4221</v>
      </c>
      <c r="B47" s="10" t="s">
        <v>42</v>
      </c>
      <c r="C47" s="11"/>
      <c r="D47" s="11"/>
      <c r="E47" s="11">
        <v>628.96</v>
      </c>
      <c r="F47" s="23"/>
    </row>
    <row r="48" spans="1:6" ht="20.100000000000001" customHeight="1" x14ac:dyDescent="0.25">
      <c r="A48" s="16">
        <v>4223</v>
      </c>
      <c r="B48" s="8" t="s">
        <v>44</v>
      </c>
      <c r="C48" s="9"/>
      <c r="D48" s="9"/>
      <c r="E48" s="9">
        <v>0</v>
      </c>
      <c r="F48" s="17">
        <v>0</v>
      </c>
    </row>
    <row r="49" spans="1:6" ht="20.100000000000001" customHeight="1" x14ac:dyDescent="0.25">
      <c r="A49" s="18">
        <v>4226</v>
      </c>
      <c r="B49" s="19" t="s">
        <v>89</v>
      </c>
      <c r="C49" s="20"/>
      <c r="D49" s="20"/>
      <c r="E49" s="20">
        <v>637.99</v>
      </c>
      <c r="F49" s="21"/>
    </row>
    <row r="50" spans="1:6" ht="20.100000000000001" customHeight="1" thickBot="1" x14ac:dyDescent="0.3">
      <c r="A50" s="18">
        <v>4227</v>
      </c>
      <c r="B50" s="19" t="s">
        <v>45</v>
      </c>
      <c r="C50" s="20"/>
      <c r="D50" s="20"/>
      <c r="E50" s="20">
        <v>0</v>
      </c>
      <c r="F50" s="21"/>
    </row>
    <row r="51" spans="1:6" ht="20.100000000000001" customHeight="1" thickBot="1" x14ac:dyDescent="0.3">
      <c r="A51" s="24">
        <v>423</v>
      </c>
      <c r="B51" s="25" t="s">
        <v>46</v>
      </c>
      <c r="C51" s="26">
        <v>0</v>
      </c>
      <c r="D51" s="26">
        <v>0</v>
      </c>
      <c r="E51" s="26">
        <f>E52</f>
        <v>0</v>
      </c>
      <c r="F51" s="27"/>
    </row>
    <row r="52" spans="1:6" ht="20.100000000000001" customHeight="1" thickBot="1" x14ac:dyDescent="0.3">
      <c r="A52" s="28">
        <v>4231</v>
      </c>
      <c r="B52" s="29" t="s">
        <v>47</v>
      </c>
      <c r="C52" s="30"/>
      <c r="D52" s="30"/>
      <c r="E52" s="30">
        <v>0</v>
      </c>
      <c r="F52" s="31"/>
    </row>
    <row r="53" spans="1:6" ht="20.100000000000001" customHeight="1" thickBot="1" x14ac:dyDescent="0.3">
      <c r="A53" s="24">
        <v>424</v>
      </c>
      <c r="B53" s="25" t="s">
        <v>48</v>
      </c>
      <c r="C53" s="26">
        <v>14000</v>
      </c>
      <c r="D53" s="26">
        <v>17767.87</v>
      </c>
      <c r="E53" s="26">
        <f>E54</f>
        <v>15362.96</v>
      </c>
      <c r="F53" s="27">
        <f t="shared" si="0"/>
        <v>86.46483793499165</v>
      </c>
    </row>
    <row r="54" spans="1:6" ht="20.100000000000001" customHeight="1" thickBot="1" x14ac:dyDescent="0.3">
      <c r="A54" s="44">
        <v>4241</v>
      </c>
      <c r="B54" s="45" t="s">
        <v>49</v>
      </c>
      <c r="C54" s="46"/>
      <c r="D54" s="46"/>
      <c r="E54" s="46">
        <v>15362.96</v>
      </c>
      <c r="F54" s="51"/>
    </row>
    <row r="57" spans="1:6" ht="15" customHeight="1" x14ac:dyDescent="0.25">
      <c r="A57" s="92" t="s">
        <v>88</v>
      </c>
      <c r="B57" s="93"/>
      <c r="D57" s="94" t="s">
        <v>70</v>
      </c>
      <c r="E57" s="95"/>
      <c r="F57" s="95"/>
    </row>
    <row r="58" spans="1:6" x14ac:dyDescent="0.25">
      <c r="A58" s="93"/>
      <c r="B58" s="93"/>
      <c r="D58" s="95"/>
      <c r="E58" s="95"/>
      <c r="F58" s="95"/>
    </row>
    <row r="59" spans="1:6" x14ac:dyDescent="0.25">
      <c r="A59" s="93"/>
      <c r="B59" s="93"/>
      <c r="D59" s="95"/>
      <c r="E59" s="95"/>
      <c r="F59" s="95"/>
    </row>
    <row r="60" spans="1:6" x14ac:dyDescent="0.25">
      <c r="A60" s="93"/>
      <c r="B60" s="93"/>
      <c r="D60" s="95"/>
      <c r="E60" s="95"/>
      <c r="F60" s="95"/>
    </row>
  </sheetData>
  <mergeCells count="4">
    <mergeCell ref="B5:E6"/>
    <mergeCell ref="A2:B3"/>
    <mergeCell ref="A57:B60"/>
    <mergeCell ref="D57:F6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9" workbookViewId="0">
      <selection activeCell="A36" sqref="A36:B39"/>
    </sheetView>
  </sheetViews>
  <sheetFormatPr defaultRowHeight="15" x14ac:dyDescent="0.25"/>
  <cols>
    <col min="1" max="1" width="9.7109375" customWidth="1"/>
    <col min="2" max="2" width="51.5703125" customWidth="1"/>
    <col min="3" max="6" width="15.7109375" customWidth="1"/>
  </cols>
  <sheetData>
    <row r="1" spans="1:6" x14ac:dyDescent="0.25">
      <c r="A1" t="s">
        <v>54</v>
      </c>
    </row>
    <row r="2" spans="1:6" x14ac:dyDescent="0.25">
      <c r="A2" s="91" t="s">
        <v>73</v>
      </c>
      <c r="B2" s="91"/>
    </row>
    <row r="3" spans="1:6" x14ac:dyDescent="0.25">
      <c r="A3" s="91"/>
      <c r="B3" s="91"/>
    </row>
    <row r="4" spans="1:6" ht="15.75" x14ac:dyDescent="0.25">
      <c r="A4" s="77"/>
      <c r="B4" s="77"/>
    </row>
    <row r="5" spans="1:6" x14ac:dyDescent="0.25">
      <c r="B5" s="90" t="s">
        <v>79</v>
      </c>
      <c r="C5" s="90"/>
      <c r="D5" s="90"/>
      <c r="E5" s="90"/>
    </row>
    <row r="6" spans="1:6" x14ac:dyDescent="0.25">
      <c r="B6" s="90"/>
      <c r="C6" s="90"/>
      <c r="D6" s="90"/>
      <c r="E6" s="90"/>
    </row>
    <row r="7" spans="1:6" ht="15.75" thickBot="1" x14ac:dyDescent="0.3"/>
    <row r="8" spans="1:6" ht="44.25" customHeight="1" thickBot="1" x14ac:dyDescent="0.3">
      <c r="A8" s="1" t="s">
        <v>0</v>
      </c>
      <c r="B8" s="2" t="s">
        <v>1</v>
      </c>
      <c r="C8" s="3" t="s">
        <v>80</v>
      </c>
      <c r="D8" s="3" t="s">
        <v>81</v>
      </c>
      <c r="E8" s="3" t="s">
        <v>82</v>
      </c>
      <c r="F8" s="4" t="s">
        <v>2</v>
      </c>
    </row>
    <row r="9" spans="1:6" ht="15.75" thickBot="1" x14ac:dyDescent="0.3">
      <c r="A9" s="5"/>
      <c r="B9" s="6">
        <v>1</v>
      </c>
      <c r="C9" s="6">
        <v>2</v>
      </c>
      <c r="D9" s="6">
        <v>3</v>
      </c>
      <c r="E9" s="6">
        <v>4</v>
      </c>
      <c r="F9" s="7" t="s">
        <v>4</v>
      </c>
    </row>
    <row r="10" spans="1:6" ht="20.100000000000001" customHeight="1" thickBot="1" x14ac:dyDescent="0.35">
      <c r="A10" s="47"/>
      <c r="B10" s="48" t="s">
        <v>55</v>
      </c>
      <c r="C10" s="49">
        <f>C13+C15+C21+C23+C26</f>
        <v>1079555</v>
      </c>
      <c r="D10" s="49">
        <f t="shared" ref="D10:E10" si="0">D13+D15+D21+D23+D26</f>
        <v>1390459.73</v>
      </c>
      <c r="E10" s="49">
        <f>E11+E13+E15+E19+E21+E23+E26</f>
        <v>1392155.04</v>
      </c>
      <c r="F10" s="50">
        <f>E10/D10*100</f>
        <v>100.12192442279503</v>
      </c>
    </row>
    <row r="11" spans="1:6" ht="30" customHeight="1" thickBot="1" x14ac:dyDescent="0.3">
      <c r="A11" s="58">
        <v>633</v>
      </c>
      <c r="B11" s="52" t="s">
        <v>90</v>
      </c>
      <c r="C11" s="59">
        <v>0</v>
      </c>
      <c r="D11" s="59">
        <v>0</v>
      </c>
      <c r="E11" s="59">
        <f>E12</f>
        <v>2368.15</v>
      </c>
      <c r="F11" s="60" t="e">
        <f>E11/D11*100</f>
        <v>#DIV/0!</v>
      </c>
    </row>
    <row r="12" spans="1:6" ht="30" customHeight="1" thickBot="1" x14ac:dyDescent="0.3">
      <c r="A12" s="61">
        <v>6331</v>
      </c>
      <c r="B12" s="53" t="s">
        <v>91</v>
      </c>
      <c r="C12" s="62"/>
      <c r="D12" s="62"/>
      <c r="E12" s="62">
        <v>2368.15</v>
      </c>
      <c r="F12" s="63"/>
    </row>
    <row r="13" spans="1:6" ht="24.95" customHeight="1" thickBot="1" x14ac:dyDescent="0.3">
      <c r="A13" s="58">
        <v>634</v>
      </c>
      <c r="B13" s="52" t="s">
        <v>58</v>
      </c>
      <c r="C13" s="59">
        <v>0</v>
      </c>
      <c r="D13" s="59">
        <v>12000</v>
      </c>
      <c r="E13" s="59">
        <f>E14</f>
        <v>23954.04</v>
      </c>
      <c r="F13" s="60">
        <f>E13/D13*100</f>
        <v>199.61699999999999</v>
      </c>
    </row>
    <row r="14" spans="1:6" ht="24.95" customHeight="1" thickBot="1" x14ac:dyDescent="0.3">
      <c r="A14" s="61">
        <v>6341</v>
      </c>
      <c r="B14" s="53" t="s">
        <v>58</v>
      </c>
      <c r="C14" s="62"/>
      <c r="D14" s="62"/>
      <c r="E14" s="62">
        <v>23954.04</v>
      </c>
      <c r="F14" s="63"/>
    </row>
    <row r="15" spans="1:6" ht="35.1" customHeight="1" thickBot="1" x14ac:dyDescent="0.3">
      <c r="A15" s="24">
        <v>636</v>
      </c>
      <c r="B15" s="65" t="s">
        <v>59</v>
      </c>
      <c r="C15" s="26">
        <v>1060590</v>
      </c>
      <c r="D15" s="26">
        <v>1359959.73</v>
      </c>
      <c r="E15" s="26">
        <f>E16+E17+E18</f>
        <v>1345684.59</v>
      </c>
      <c r="F15" s="27">
        <f t="shared" ref="F15:F26" si="1">E15/D15*100</f>
        <v>98.950326271793358</v>
      </c>
    </row>
    <row r="16" spans="1:6" ht="24.95" customHeight="1" x14ac:dyDescent="0.25">
      <c r="A16" s="28">
        <v>63612</v>
      </c>
      <c r="B16" s="29" t="s">
        <v>60</v>
      </c>
      <c r="C16" s="64"/>
      <c r="D16" s="30"/>
      <c r="E16" s="30">
        <v>1343827.1</v>
      </c>
      <c r="F16" s="31"/>
    </row>
    <row r="17" spans="1:6" ht="24.95" customHeight="1" x14ac:dyDescent="0.25">
      <c r="A17" s="28">
        <v>63613</v>
      </c>
      <c r="B17" s="29" t="s">
        <v>61</v>
      </c>
      <c r="C17" s="64"/>
      <c r="D17" s="30"/>
      <c r="E17" s="30"/>
      <c r="F17" s="31"/>
    </row>
    <row r="18" spans="1:6" ht="24.95" customHeight="1" thickBot="1" x14ac:dyDescent="0.3">
      <c r="A18" s="28">
        <v>63621</v>
      </c>
      <c r="B18" s="29" t="s">
        <v>60</v>
      </c>
      <c r="C18" s="64"/>
      <c r="D18" s="30"/>
      <c r="E18" s="30">
        <v>1857.49</v>
      </c>
      <c r="F18" s="31"/>
    </row>
    <row r="19" spans="1:6" ht="24.95" customHeight="1" thickBot="1" x14ac:dyDescent="0.3">
      <c r="A19" s="24">
        <v>638</v>
      </c>
      <c r="B19" s="25" t="s">
        <v>62</v>
      </c>
      <c r="C19" s="26">
        <v>0</v>
      </c>
      <c r="D19" s="26">
        <v>0</v>
      </c>
      <c r="E19" s="26">
        <f>E20</f>
        <v>2384.75</v>
      </c>
      <c r="F19" s="27" t="e">
        <f t="shared" ref="F19" si="2">E19/D19*100</f>
        <v>#DIV/0!</v>
      </c>
    </row>
    <row r="20" spans="1:6" ht="24.95" customHeight="1" thickBot="1" x14ac:dyDescent="0.3">
      <c r="A20" s="28">
        <v>63811</v>
      </c>
      <c r="B20" s="29" t="s">
        <v>62</v>
      </c>
      <c r="C20" s="30"/>
      <c r="D20" s="30"/>
      <c r="E20" s="30">
        <v>2384.75</v>
      </c>
      <c r="F20" s="31"/>
    </row>
    <row r="21" spans="1:6" ht="24.95" customHeight="1" thickBot="1" x14ac:dyDescent="0.3">
      <c r="A21" s="24">
        <v>652</v>
      </c>
      <c r="B21" s="25" t="s">
        <v>63</v>
      </c>
      <c r="C21" s="26">
        <v>13965</v>
      </c>
      <c r="D21" s="26">
        <v>12000</v>
      </c>
      <c r="E21" s="26">
        <f>E22</f>
        <v>11999.74</v>
      </c>
      <c r="F21" s="27">
        <f t="shared" si="1"/>
        <v>99.997833333333332</v>
      </c>
    </row>
    <row r="22" spans="1:6" ht="24.95" customHeight="1" thickBot="1" x14ac:dyDescent="0.3">
      <c r="A22" s="22">
        <v>65264</v>
      </c>
      <c r="B22" s="10" t="s">
        <v>64</v>
      </c>
      <c r="C22" s="11"/>
      <c r="D22" s="11"/>
      <c r="E22" s="11">
        <v>11999.74</v>
      </c>
      <c r="F22" s="23"/>
    </row>
    <row r="23" spans="1:6" ht="24.95" customHeight="1" thickBot="1" x14ac:dyDescent="0.3">
      <c r="A23" s="24">
        <v>661</v>
      </c>
      <c r="B23" s="25" t="s">
        <v>65</v>
      </c>
      <c r="C23" s="26">
        <v>4000</v>
      </c>
      <c r="D23" s="26">
        <v>4000</v>
      </c>
      <c r="E23" s="26">
        <f>E25+E24</f>
        <v>2403.2600000000002</v>
      </c>
      <c r="F23" s="27">
        <f t="shared" si="1"/>
        <v>60.081500000000013</v>
      </c>
    </row>
    <row r="24" spans="1:6" ht="24.95" customHeight="1" x14ac:dyDescent="0.25">
      <c r="A24" s="22">
        <v>66141</v>
      </c>
      <c r="B24" s="10" t="s">
        <v>66</v>
      </c>
      <c r="C24" s="11"/>
      <c r="D24" s="11"/>
      <c r="E24" s="11">
        <v>849.5</v>
      </c>
      <c r="F24" s="23"/>
    </row>
    <row r="25" spans="1:6" ht="24.95" customHeight="1" thickBot="1" x14ac:dyDescent="0.3">
      <c r="A25" s="22">
        <v>6615</v>
      </c>
      <c r="B25" s="29" t="s">
        <v>77</v>
      </c>
      <c r="C25" s="11"/>
      <c r="D25" s="11"/>
      <c r="E25" s="11">
        <v>1553.76</v>
      </c>
      <c r="F25" s="23"/>
    </row>
    <row r="26" spans="1:6" ht="35.1" customHeight="1" thickBot="1" x14ac:dyDescent="0.3">
      <c r="A26" s="24">
        <v>663</v>
      </c>
      <c r="B26" s="65" t="s">
        <v>67</v>
      </c>
      <c r="C26" s="26">
        <v>1000</v>
      </c>
      <c r="D26" s="26">
        <v>2500</v>
      </c>
      <c r="E26" s="26">
        <f>E27</f>
        <v>3360.51</v>
      </c>
      <c r="F26" s="27">
        <f t="shared" si="1"/>
        <v>134.42040000000003</v>
      </c>
    </row>
    <row r="27" spans="1:6" ht="24.95" customHeight="1" thickBot="1" x14ac:dyDescent="0.3">
      <c r="A27" s="70">
        <v>66313</v>
      </c>
      <c r="B27" s="71" t="s">
        <v>68</v>
      </c>
      <c r="C27" s="72"/>
      <c r="D27" s="72"/>
      <c r="E27" s="72">
        <v>3360.51</v>
      </c>
      <c r="F27" s="73"/>
    </row>
    <row r="28" spans="1:6" ht="24.95" customHeight="1" x14ac:dyDescent="0.25">
      <c r="A28" s="66"/>
      <c r="B28" s="66"/>
      <c r="C28" s="67"/>
      <c r="D28" s="67"/>
      <c r="E28" s="67"/>
      <c r="F28" s="67"/>
    </row>
    <row r="29" spans="1:6" ht="24.95" customHeight="1" thickBot="1" x14ac:dyDescent="0.3">
      <c r="A29" s="68"/>
      <c r="B29" s="68"/>
      <c r="C29" s="69"/>
      <c r="D29" s="69"/>
      <c r="E29" s="69"/>
      <c r="F29" s="69"/>
    </row>
    <row r="30" spans="1:6" ht="45" customHeight="1" thickBot="1" x14ac:dyDescent="0.3">
      <c r="A30" s="74" t="s">
        <v>0</v>
      </c>
      <c r="B30" s="75" t="s">
        <v>1</v>
      </c>
      <c r="C30" s="3" t="s">
        <v>80</v>
      </c>
      <c r="D30" s="3" t="s">
        <v>84</v>
      </c>
      <c r="E30" s="3" t="s">
        <v>85</v>
      </c>
      <c r="F30" s="4" t="s">
        <v>2</v>
      </c>
    </row>
    <row r="31" spans="1:6" ht="24.95" customHeight="1" thickBot="1" x14ac:dyDescent="0.3">
      <c r="A31" s="24">
        <v>922</v>
      </c>
      <c r="B31" s="25" t="s">
        <v>69</v>
      </c>
      <c r="C31" s="26">
        <v>0</v>
      </c>
      <c r="D31" s="26">
        <v>0</v>
      </c>
      <c r="E31" s="26">
        <f>E32+E33</f>
        <v>27731.03</v>
      </c>
      <c r="F31" s="27" t="e">
        <f>E31/D31*100</f>
        <v>#DIV/0!</v>
      </c>
    </row>
    <row r="32" spans="1:6" ht="24.95" customHeight="1" x14ac:dyDescent="0.25">
      <c r="A32" s="12">
        <v>92211</v>
      </c>
      <c r="B32" s="13" t="s">
        <v>78</v>
      </c>
      <c r="C32" s="14"/>
      <c r="D32" s="14"/>
      <c r="E32" s="14">
        <v>23483.63</v>
      </c>
      <c r="F32" s="15"/>
    </row>
    <row r="33" spans="1:6" ht="24.95" customHeight="1" thickBot="1" x14ac:dyDescent="0.3">
      <c r="A33" s="54">
        <v>92211</v>
      </c>
      <c r="B33" s="76" t="s">
        <v>78</v>
      </c>
      <c r="C33" s="56"/>
      <c r="D33" s="56"/>
      <c r="E33" s="56">
        <v>4247.3999999999996</v>
      </c>
      <c r="F33" s="57"/>
    </row>
    <row r="36" spans="1:6" ht="15" customHeight="1" x14ac:dyDescent="0.25">
      <c r="A36" s="92" t="s">
        <v>88</v>
      </c>
      <c r="B36" s="93"/>
      <c r="D36" s="96" t="s">
        <v>70</v>
      </c>
      <c r="E36" s="97"/>
      <c r="F36" s="97"/>
    </row>
    <row r="37" spans="1:6" x14ac:dyDescent="0.25">
      <c r="A37" s="93"/>
      <c r="B37" s="93"/>
      <c r="D37" s="97"/>
      <c r="E37" s="97"/>
      <c r="F37" s="97"/>
    </row>
    <row r="38" spans="1:6" x14ac:dyDescent="0.25">
      <c r="A38" s="93"/>
      <c r="B38" s="93"/>
      <c r="D38" s="97"/>
      <c r="E38" s="97"/>
      <c r="F38" s="97"/>
    </row>
    <row r="39" spans="1:6" x14ac:dyDescent="0.25">
      <c r="A39" s="93"/>
      <c r="B39" s="93"/>
      <c r="D39" s="97"/>
      <c r="E39" s="97"/>
      <c r="F39" s="97"/>
    </row>
  </sheetData>
  <mergeCells count="4">
    <mergeCell ref="B5:E6"/>
    <mergeCell ref="A2:B3"/>
    <mergeCell ref="A36:B39"/>
    <mergeCell ref="D36:F3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PRIHODI I PRIMICI - OSNIVAČ</vt:lpstr>
      <vt:lpstr>RASHODI I IZDACI - OSNIVAČ</vt:lpstr>
      <vt:lpstr>RASHODI I IZDACI - OSTALI IZVOR</vt:lpstr>
      <vt:lpstr>PRIHODI I PRIMICi - ostali izvo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2025-02-14T07:46:39Z</cp:lastPrinted>
  <dcterms:created xsi:type="dcterms:W3CDTF">2022-04-05T10:58:13Z</dcterms:created>
  <dcterms:modified xsi:type="dcterms:W3CDTF">2025-02-14T08:16:34Z</dcterms:modified>
</cp:coreProperties>
</file>